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9\Запрос предложений\07. Июль\НЕМСП_Р_Серверное оборудование\Закупочная\"/>
    </mc:Choice>
  </mc:AlternateContent>
  <bookViews>
    <workbookView xWindow="45" yWindow="-135" windowWidth="18855" windowHeight="11115"/>
  </bookViews>
  <sheets>
    <sheet name="Лот 1" sheetId="1" r:id="rId1"/>
  </sheets>
  <definedNames>
    <definedName name="Print_Area_1">'Лот 1'!$A$1:$J$33</definedName>
  </definedNames>
  <calcPr calcId="152511"/>
</workbook>
</file>

<file path=xl/calcChain.xml><?xml version="1.0" encoding="utf-8"?>
<calcChain xmlns="http://schemas.openxmlformats.org/spreadsheetml/2006/main">
  <c r="E27" i="1" l="1"/>
  <c r="E26" i="1"/>
  <c r="E25" i="1"/>
  <c r="E24" i="1"/>
  <c r="E23" i="1"/>
  <c r="E22" i="1"/>
  <c r="E21" i="1"/>
  <c r="E19" i="1"/>
  <c r="E18" i="1"/>
  <c r="E17" i="1"/>
  <c r="E16" i="1"/>
  <c r="E15" i="1"/>
  <c r="E14" i="1"/>
  <c r="F20" i="1" l="1"/>
  <c r="G20" i="1" s="1"/>
  <c r="F13" i="1"/>
  <c r="G13" i="1" s="1"/>
  <c r="E12" i="1"/>
  <c r="E11" i="1"/>
  <c r="E10" i="1"/>
  <c r="E9" i="1"/>
  <c r="E8" i="1"/>
  <c r="F7" i="1"/>
  <c r="G7" i="1" s="1"/>
  <c r="G28" i="1" l="1"/>
  <c r="E7" i="1"/>
  <c r="E13" i="1"/>
  <c r="E20" i="1"/>
  <c r="G29" i="1" l="1"/>
  <c r="B30" i="1" s="1"/>
</calcChain>
</file>

<file path=xl/sharedStrings.xml><?xml version="1.0" encoding="utf-8"?>
<sst xmlns="http://schemas.openxmlformats.org/spreadsheetml/2006/main" count="76" uniqueCount="68">
  <si>
    <t>Транспортировка товара</t>
  </si>
  <si>
    <t>Итого:</t>
  </si>
  <si>
    <t>В т.ч. НДС 18%</t>
  </si>
  <si>
    <t>Контактное лицо</t>
  </si>
  <si>
    <t>Цена за единицу измерения с НДС 20 %, долл. США</t>
  </si>
  <si>
    <t>Сумма в том числе  НДС 20 %, долл. США</t>
  </si>
  <si>
    <t>Срок поставки: не более 60 дней с даты подписания Заказа</t>
  </si>
  <si>
    <t>Наименование</t>
  </si>
  <si>
    <t>Артикул</t>
  </si>
  <si>
    <t>№</t>
  </si>
  <si>
    <t>1.1.</t>
  </si>
  <si>
    <t>1.2.</t>
  </si>
  <si>
    <t>1.3.</t>
  </si>
  <si>
    <t>1.4.</t>
  </si>
  <si>
    <t>1.5.</t>
  </si>
  <si>
    <t>Блок питания мощностью не менее 750 Вт AC Platinum Hot Plug</t>
  </si>
  <si>
    <t>Цена за единицу измерения без НДС, долл. США</t>
  </si>
  <si>
    <t>Спецификация на серверное оборудование</t>
  </si>
  <si>
    <t>RT-A-CHASSIS-SMALL-SFF</t>
  </si>
  <si>
    <t>Процессор AMD EPYC 7251 (8 cores, 2.1 GHz)</t>
  </si>
  <si>
    <t>RT-A-CPU-E7251-08C</t>
  </si>
  <si>
    <t>RT-A-RAM-8GB-2666</t>
  </si>
  <si>
    <t>RT-A-HDD-300GB-SAS</t>
  </si>
  <si>
    <t>RT-A-PS-AC-750W</t>
  </si>
  <si>
    <t>2.1.</t>
  </si>
  <si>
    <t>2.2.</t>
  </si>
  <si>
    <t>RT-A-RAID-SMALL</t>
  </si>
  <si>
    <t>2.3.</t>
  </si>
  <si>
    <t>RT-A-CPU-E7281-16C</t>
  </si>
  <si>
    <t>2.4.</t>
  </si>
  <si>
    <t>2.5.</t>
  </si>
  <si>
    <t>2.6.</t>
  </si>
  <si>
    <t>3.1.</t>
  </si>
  <si>
    <t>RT-A-CHASSIS-MEDIUM-SFF</t>
  </si>
  <si>
    <t>3.2.</t>
  </si>
  <si>
    <t>RT-A-RAID-LARGE</t>
  </si>
  <si>
    <t>3.3.</t>
  </si>
  <si>
    <t>Процессор AMD EPYC 7451 (24 cores, 2.3 GHz)</t>
  </si>
  <si>
    <t>RT-A-CPU-E7451-24C</t>
  </si>
  <si>
    <t>3.4.</t>
  </si>
  <si>
    <t>RT-A-RAM-16GB-2666</t>
  </si>
  <si>
    <t>3.5.</t>
  </si>
  <si>
    <t>RT-A-HDD-600GB-SAS</t>
  </si>
  <si>
    <t>3.6.</t>
  </si>
  <si>
    <t>RT-A-FC-Q-2P-16G</t>
  </si>
  <si>
    <t>3.7.</t>
  </si>
  <si>
    <t xml:space="preserve">Блок питания мощностью не менее 1100 Вт AC Platinum Hot Plug </t>
  </si>
  <si>
    <t>RT-A-PS-AC-1100W</t>
  </si>
  <si>
    <t>Шасси серверное RT-A-CHASSIS-SMALL-SFF в составе:
Форм-фактор: установка в серверный шкаф 19", высота не более 1U, максимальный монтажный размер, включая кабельный органайзер, не более 1000 мм;
Процессор: поддержка установки не менее 1 процессора;
Оперативная память: поддержка установки не менее 16 модулей ОЗУ;
Дисковая подсистема: поддержка установки RAID-контроллера с портами SAS/SATA;
Дисковая подсистема: поддержка установки не менее 8 дисков SAS/SATA формата 2,5" с поддержкой горячей замены;
Внешние интерфейсы: не менее 3 свободных слотов ввода-вывода PCIe;
Внешние интерфейсы: не менее 1 порта USB на лицевой или задней панели;
Удаленное управление: интегрированный сервисный сетевой порт для осуществления функций: включение и выключение сервера, загрузка операционной системы при помощи виртуального ISO-образа или CD/DVD-устройства, виртуальная, независимая от операционной системы, текстовая и графическая консоль (Virtual KVM), доступ к порту управления из веб-браузера по протоколу HTTPS, а также из командной строки по протоколу SSH;
Блоки питания: поддержка установки не менее 2 блоков питания с поддержкой горячей замены и резервированием блоков питания по схеме 1+1.</t>
  </si>
  <si>
    <t>Шасси серверное RT-A-CHASSIS-MEDIUM-SFF в составе:
Форм-фактор: установка в серверный шкаф 19", высота не более 2U, максимальный монтажный размер, включая кабельный органайзер, не более 1000 мм;
Процессор: поддержка установки не менее 2 процессоров;
Оперативная память: поддержка установки не менее 32 модулей ОЗУ;
Дисковая подсистема: поддержка установки RAID-контроллера с портами SAS/SATA;
Дисковая подсистема: поддержка установки не менее 12 дисков SAS/SATA формата 2,5" с поддержкой горячей замены;
Внешние интерфейсы: не менее 5 свободных слотов ввода-вывода PCIe;
Внешние интерфейсы: не менее 1 порта USB на лицевой или задней панели;
Удаленное управление: интегрированный сервисный сетевой порт для осуществления функций: включение и выключение сервера, загрузка операционной системы при помощи виртуального ISO-образа или CD/DVD-устройства, виртуальная, независимая от операционной системы, текстовая и графическая консоль (Virtual KVM), доступ к порту управления из веб-браузера по протоколу HTTPS, а также из командной строки по протоколу SSH;
Блоки питания: поддержка установки не менее 2 блоков питания с поддержкой горячей замены и резервированием блоков питания по схеме 1+1.</t>
  </si>
  <si>
    <t>Модуль памяти объемом не менее 8 ГБ, с частотой не менее 2666 МГц, тип DDR4 Registered</t>
  </si>
  <si>
    <t>Диск объемом не менее 300 ГБ, 10K 12Gbps SAS 2.5"</t>
  </si>
  <si>
    <t>Контроллер RAID интегрированный или отдельно встраиваемый PCI-E 3.0 с поддержкой: не менее 8 дисков SAS 12 Gbps и SATA 6Gbps форм-факторов SFF и LFF; горячей замены для дисков; RAID уровней 0/1/10; режима JBOD; должен включать необходимые кабели</t>
  </si>
  <si>
    <t>Контроллер RAID PCIe 3.0 с поддержкой: не менее 24 дисков SAS и SATA форм-факторов SFF и LFF; горячей замены для дисков; RAID уровней 0/1/10/5/6; JBOD; не менее 2 ГБ кэш-памяти с защитой от сбоев питания; должен включать необходимые кабели</t>
  </si>
  <si>
    <t>Модуль памяти объемом не менее 16 ГБ, с частотой не менее 2400 МГц, тип DDR4 Registered</t>
  </si>
  <si>
    <t>Адаптер Qlogic 16Gb Dual-port Fibre Channel, включая SFP</t>
  </si>
  <si>
    <t>Диск объемом не менее 600 ГБ, 10K 12Gbps SAS 2.5"</t>
  </si>
  <si>
    <t>Процессор AMD EPYC 7281 (16 cores, 2.1 GHz)</t>
  </si>
  <si>
    <t>Сервер Тип 1 в составе:</t>
  </si>
  <si>
    <t>Сервер Тип 2 в составе:</t>
  </si>
  <si>
    <t>Сервер Тип 3 в составе:</t>
  </si>
  <si>
    <t>РАЗДЕЛ IV. Техническое задание</t>
  </si>
  <si>
    <t>Ориентировочное Количество*</t>
  </si>
  <si>
    <t>Погрузка, транспортировка, разгрузка, а также страхование оборудования на период транспортировки до адреса доставки входит в стоимость товара и осуществляется за счет Поставщика</t>
  </si>
  <si>
    <t>Место поставки</t>
  </si>
  <si>
    <t xml:space="preserve"> Хасанов Марат Рашитович., тел. +7 (347) 221-56-40</t>
  </si>
  <si>
    <t>Республика Башкортостан, г. Уфа, ул. Ленина,30</t>
  </si>
  <si>
    <t>*Информация о количестве товара имеет информационно-справочный характер и приведена исходя из планируемого к приобретению Заказчиком объема товаров. Указание количества товаров не налагает на Заказчика обязательств по приобретению товаров в полном объёме, указанном в настоящей Документации.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</si>
</sst>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_ * #,##0_ ;_ * \-#,##0_ ;_ * \-_ ;_ @_ "/>
    <numFmt numFmtId="168" formatCode="_ * #,##0.00_ ;_ * \-#,##0.00_ ;_ * \-??_ ;_ @_ "/>
    <numFmt numFmtId="169" formatCode="_(\$* #,##0_);_(\$* \(#,##0\);_(\$* \-_);_(@_)"/>
    <numFmt numFmtId="170" formatCode="_(\$* #,##0.00_);_(\$* \(#,##0.00\);_(\$* \-??_);_(@_)"/>
    <numFmt numFmtId="171" formatCode="_-&quot;$&quot;* #,##0.00_-;\-&quot;$&quot;* #,##0.00_-;_-&quot;$&quot;* &quot;-&quot;??_-;_-@_-"/>
    <numFmt numFmtId="172" formatCode="_(&quot;$&quot;* #,##0.00_);_(&quot;$&quot;* \(#,##0.00\);_(&quot;$&quot;* &quot;-&quot;??_);_(@_)"/>
  </numFmts>
  <fonts count="30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6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78">
    <xf numFmtId="0" fontId="0" fillId="0" borderId="0"/>
    <xf numFmtId="0" fontId="3" fillId="0" borderId="0"/>
    <xf numFmtId="0" fontId="1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15" fillId="0" borderId="0"/>
    <xf numFmtId="0" fontId="3" fillId="0" borderId="0"/>
    <xf numFmtId="0" fontId="16" fillId="0" borderId="0"/>
    <xf numFmtId="0" fontId="3" fillId="0" borderId="0"/>
    <xf numFmtId="169" fontId="3" fillId="0" borderId="0" applyFill="0" applyBorder="0" applyAlignment="0" applyProtection="0"/>
    <xf numFmtId="170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2" fillId="0" borderId="0"/>
    <xf numFmtId="0" fontId="17" fillId="0" borderId="0"/>
    <xf numFmtId="164" fontId="17" fillId="0" borderId="0" applyFont="0" applyFill="0" applyBorder="0" applyAlignment="0" applyProtection="0"/>
    <xf numFmtId="172" fontId="15" fillId="0" borderId="0" applyFont="0" applyFill="0" applyBorder="0" applyAlignment="0" applyProtection="0"/>
    <xf numFmtId="0" fontId="17" fillId="0" borderId="0"/>
    <xf numFmtId="0" fontId="19" fillId="0" borderId="0"/>
    <xf numFmtId="171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21" fillId="0" borderId="0"/>
    <xf numFmtId="0" fontId="18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22" fillId="0" borderId="0"/>
    <xf numFmtId="0" fontId="22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83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9" fillId="0" borderId="6" xfId="0" applyFont="1" applyBorder="1"/>
    <xf numFmtId="0" fontId="11" fillId="0" borderId="0" xfId="0" applyFont="1" applyAlignment="1">
      <alignment horizontal="left"/>
    </xf>
    <xf numFmtId="166" fontId="11" fillId="0" borderId="0" xfId="0" applyNumberFormat="1" applyFont="1" applyAlignment="1">
      <alignment horizontal="left"/>
    </xf>
    <xf numFmtId="0" fontId="11" fillId="0" borderId="6" xfId="0" applyFont="1" applyBorder="1" applyAlignment="1">
      <alignment vertical="center" wrapText="1"/>
    </xf>
    <xf numFmtId="166" fontId="11" fillId="0" borderId="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6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6" fontId="11" fillId="0" borderId="0" xfId="0" applyNumberFormat="1" applyFont="1" applyBorder="1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6" fillId="0" borderId="6" xfId="0" applyFont="1" applyBorder="1" applyAlignment="1">
      <alignment horizontal="left" vertical="center" wrapText="1"/>
    </xf>
    <xf numFmtId="4" fontId="11" fillId="0" borderId="0" xfId="0" applyNumberFormat="1" applyFont="1" applyAlignment="1">
      <alignment horizontal="left"/>
    </xf>
    <xf numFmtId="4" fontId="24" fillId="0" borderId="5" xfId="0" applyNumberFormat="1" applyFont="1" applyFill="1" applyBorder="1" applyAlignment="1">
      <alignment horizontal="right" vertical="center" wrapText="1"/>
    </xf>
    <xf numFmtId="2" fontId="25" fillId="0" borderId="5" xfId="0" applyNumberFormat="1" applyFont="1" applyBorder="1" applyAlignment="1">
      <alignment horizontal="right" vertical="center"/>
    </xf>
    <xf numFmtId="0" fontId="9" fillId="0" borderId="12" xfId="0" applyFont="1" applyBorder="1"/>
    <xf numFmtId="4" fontId="11" fillId="0" borderId="1" xfId="0" applyNumberFormat="1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1" fontId="12" fillId="0" borderId="0" xfId="0" applyNumberFormat="1" applyFont="1" applyAlignment="1">
      <alignment horizontal="right"/>
    </xf>
    <xf numFmtId="3" fontId="5" fillId="0" borderId="11" xfId="34" applyNumberFormat="1" applyFont="1" applyFill="1" applyBorder="1" applyAlignment="1">
      <alignment horizontal="center" vertical="center" wrapText="1" shrinkToFit="1"/>
    </xf>
    <xf numFmtId="0" fontId="8" fillId="0" borderId="13" xfId="0" applyFont="1" applyBorder="1" applyAlignment="1">
      <alignment wrapText="1"/>
    </xf>
    <xf numFmtId="0" fontId="8" fillId="0" borderId="9" xfId="0" applyFont="1" applyBorder="1" applyAlignment="1">
      <alignment horizontal="center"/>
    </xf>
    <xf numFmtId="3" fontId="5" fillId="0" borderId="10" xfId="34" applyNumberFormat="1" applyFont="1" applyFill="1" applyBorder="1" applyAlignment="1">
      <alignment horizontal="center" vertical="center" wrapText="1" shrinkToFit="1"/>
    </xf>
    <xf numFmtId="4" fontId="24" fillId="0" borderId="10" xfId="0" applyNumberFormat="1" applyFont="1" applyBorder="1" applyAlignment="1">
      <alignment vertical="center" wrapText="1"/>
    </xf>
    <xf numFmtId="4" fontId="24" fillId="0" borderId="10" xfId="0" applyNumberFormat="1" applyFont="1" applyFill="1" applyBorder="1" applyAlignment="1">
      <alignment horizontal="right" vertical="center" wrapText="1"/>
    </xf>
    <xf numFmtId="4" fontId="11" fillId="0" borderId="14" xfId="0" applyNumberFormat="1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6" fillId="0" borderId="7" xfId="0" applyFont="1" applyFill="1" applyBorder="1" applyAlignment="1">
      <alignment vertical="center" wrapText="1"/>
    </xf>
    <xf numFmtId="1" fontId="5" fillId="0" borderId="11" xfId="0" applyNumberFormat="1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vertical="center"/>
    </xf>
    <xf numFmtId="0" fontId="27" fillId="0" borderId="11" xfId="0" applyFont="1" applyBorder="1"/>
    <xf numFmtId="0" fontId="6" fillId="0" borderId="4" xfId="0" applyFont="1" applyBorder="1" applyAlignment="1">
      <alignment horizontal="center" vertical="top"/>
    </xf>
    <xf numFmtId="1" fontId="5" fillId="0" borderId="6" xfId="0" applyNumberFormat="1" applyFont="1" applyFill="1" applyBorder="1" applyAlignment="1">
      <alignment horizontal="right" vertical="center" wrapText="1"/>
    </xf>
    <xf numFmtId="0" fontId="24" fillId="0" borderId="10" xfId="34" applyFont="1" applyFill="1" applyBorder="1" applyAlignment="1">
      <alignment horizontal="left" vertical="center" wrapText="1" shrinkToFit="1"/>
    </xf>
    <xf numFmtId="0" fontId="5" fillId="0" borderId="11" xfId="34" applyFont="1" applyFill="1" applyBorder="1" applyAlignment="1">
      <alignment horizontal="left" vertical="center" wrapText="1" shrinkToFit="1"/>
    </xf>
    <xf numFmtId="0" fontId="7" fillId="0" borderId="11" xfId="34" applyFont="1" applyFill="1" applyBorder="1" applyAlignment="1">
      <alignment horizontal="left" vertical="center" wrapText="1" shrinkToFit="1"/>
    </xf>
    <xf numFmtId="0" fontId="29" fillId="0" borderId="11" xfId="34" applyFont="1" applyFill="1" applyBorder="1" applyAlignment="1">
      <alignment horizontal="left" vertical="center" wrapText="1" shrinkToFit="1"/>
    </xf>
    <xf numFmtId="0" fontId="8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4" fontId="20" fillId="0" borderId="11" xfId="0" applyNumberFormat="1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right" vertical="center" wrapText="1"/>
    </xf>
    <xf numFmtId="1" fontId="5" fillId="0" borderId="6" xfId="0" applyNumberFormat="1" applyFont="1" applyFill="1" applyBorder="1" applyAlignment="1">
      <alignment horizontal="right" vertical="center"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2" name="AutoShape 1" descr="INBOX%3E5074?part=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3" name="AutoShape 2" descr="INBOX%3E5074?part=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4" name="AutoShape 3" descr="INBOX%3E5074?part=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5" name="AutoShape 4" descr="INBOX%3E5074?part=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6" name="AutoShape 5" descr="INBOX%3E5074?part=1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7" name="AutoShape 6" descr="INBOX%3E5074?part=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8" name="AutoShape 7" descr="INBOX%3E5074?part=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9" name="AutoShape 8" descr="INBOX%3E5074?part=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tabSelected="1" topLeftCell="A21" zoomScale="85" zoomScaleNormal="85" zoomScalePageLayoutView="85" workbookViewId="0">
      <selection activeCell="L25" sqref="L25"/>
    </sheetView>
  </sheetViews>
  <sheetFormatPr defaultRowHeight="15" x14ac:dyDescent="0.25"/>
  <cols>
    <col min="1" max="1" width="10.5703125" style="36" customWidth="1"/>
    <col min="2" max="2" width="81.85546875" style="30" customWidth="1"/>
    <col min="3" max="5" width="24.140625" style="22" customWidth="1"/>
    <col min="6" max="6" width="27.28515625" style="23" customWidth="1"/>
    <col min="7" max="7" width="23.42578125" style="23" customWidth="1"/>
    <col min="8" max="9" width="0" style="1" hidden="1" customWidth="1"/>
    <col min="10" max="10" width="13" style="1" hidden="1" customWidth="1"/>
    <col min="11" max="12" width="9.140625" style="1"/>
    <col min="13" max="13" width="12" style="1" bestFit="1" customWidth="1"/>
    <col min="14" max="19" width="9.140625" style="1"/>
    <col min="20" max="16384" width="9.140625" style="2"/>
  </cols>
  <sheetData>
    <row r="1" spans="1:19" s="5" customFormat="1" ht="18.75" x14ac:dyDescent="0.3">
      <c r="A1" s="33"/>
      <c r="B1" s="66" t="s">
        <v>61</v>
      </c>
      <c r="C1" s="26"/>
      <c r="D1" s="26"/>
      <c r="E1" s="26"/>
      <c r="F1" s="27"/>
      <c r="G1" s="44"/>
      <c r="H1" s="6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s="5" customFormat="1" ht="15" customHeight="1" x14ac:dyDescent="0.3">
      <c r="A2" s="33"/>
      <c r="B2" s="30"/>
      <c r="C2" s="26"/>
      <c r="D2" s="26"/>
      <c r="E2" s="26"/>
      <c r="F2" s="27"/>
      <c r="G2" s="27"/>
      <c r="H2" s="6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s="5" customFormat="1" ht="22.5" customHeight="1" x14ac:dyDescent="0.3">
      <c r="A3" s="33"/>
      <c r="B3" s="72" t="s">
        <v>17</v>
      </c>
      <c r="C3" s="72"/>
      <c r="D3" s="72"/>
      <c r="E3" s="72"/>
      <c r="F3" s="72"/>
      <c r="G3" s="72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s="5" customFormat="1" ht="17.25" customHeight="1" thickBot="1" x14ac:dyDescent="0.35">
      <c r="A4" s="34"/>
      <c r="B4" s="31"/>
      <c r="C4" s="28"/>
      <c r="D4" s="28"/>
      <c r="E4" s="28"/>
      <c r="F4" s="29"/>
      <c r="G4" s="29"/>
      <c r="H4" s="7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19" s="11" customFormat="1" ht="54.75" customHeight="1" x14ac:dyDescent="0.25">
      <c r="A5" s="42" t="s">
        <v>9</v>
      </c>
      <c r="B5" s="42" t="s">
        <v>7</v>
      </c>
      <c r="C5" s="42" t="s">
        <v>8</v>
      </c>
      <c r="D5" s="42" t="s">
        <v>62</v>
      </c>
      <c r="E5" s="42" t="s">
        <v>16</v>
      </c>
      <c r="F5" s="42" t="s">
        <v>4</v>
      </c>
      <c r="G5" s="51" t="s">
        <v>5</v>
      </c>
      <c r="H5" s="46"/>
      <c r="I5" s="8"/>
      <c r="J5" s="9"/>
      <c r="K5" s="10"/>
      <c r="L5" s="10"/>
      <c r="M5" s="10"/>
      <c r="N5" s="10"/>
      <c r="O5" s="10"/>
      <c r="P5" s="10"/>
      <c r="Q5" s="10"/>
      <c r="R5" s="10"/>
      <c r="S5" s="10"/>
    </row>
    <row r="6" spans="1:19" s="14" customFormat="1" ht="24" customHeight="1" thickBot="1" x14ac:dyDescent="0.3">
      <c r="A6" s="52">
        <v>1</v>
      </c>
      <c r="B6" s="53">
        <v>2</v>
      </c>
      <c r="C6" s="54">
        <v>3</v>
      </c>
      <c r="D6" s="54">
        <v>4</v>
      </c>
      <c r="E6" s="54">
        <v>5</v>
      </c>
      <c r="F6" s="54">
        <v>6</v>
      </c>
      <c r="G6" s="55">
        <v>7</v>
      </c>
      <c r="H6" s="47"/>
      <c r="I6" s="12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19" s="16" customFormat="1" ht="20.25" x14ac:dyDescent="0.2">
      <c r="A7" s="57">
        <v>1</v>
      </c>
      <c r="B7" s="62" t="s">
        <v>58</v>
      </c>
      <c r="C7" s="48"/>
      <c r="D7" s="48">
        <v>6</v>
      </c>
      <c r="E7" s="49">
        <f t="shared" ref="E7:E27" si="0">F7/1.2</f>
        <v>2146.7083333333335</v>
      </c>
      <c r="F7" s="49">
        <f>SUMPRODUCT(D8:D12,F8:F12)</f>
        <v>2576.0500000000002</v>
      </c>
      <c r="G7" s="50">
        <f>D7*F7</f>
        <v>15456.300000000001</v>
      </c>
      <c r="H7" s="3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</row>
    <row r="8" spans="1:19" s="16" customFormat="1" ht="285" x14ac:dyDescent="0.2">
      <c r="A8" s="57" t="s">
        <v>10</v>
      </c>
      <c r="B8" s="65" t="s">
        <v>48</v>
      </c>
      <c r="C8" s="63" t="s">
        <v>18</v>
      </c>
      <c r="D8" s="45">
        <v>1</v>
      </c>
      <c r="E8" s="49">
        <f t="shared" si="0"/>
        <v>739.89166666666665</v>
      </c>
      <c r="F8" s="49">
        <v>887.87</v>
      </c>
      <c r="G8" s="50"/>
      <c r="H8" s="37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</row>
    <row r="9" spans="1:19" s="16" customFormat="1" ht="42.95" customHeight="1" x14ac:dyDescent="0.2">
      <c r="A9" s="57" t="s">
        <v>11</v>
      </c>
      <c r="B9" s="63" t="s">
        <v>19</v>
      </c>
      <c r="C9" s="63" t="s">
        <v>20</v>
      </c>
      <c r="D9" s="45">
        <v>2</v>
      </c>
      <c r="E9" s="49">
        <f t="shared" si="0"/>
        <v>243.6</v>
      </c>
      <c r="F9" s="49">
        <v>292.32</v>
      </c>
      <c r="G9" s="50"/>
      <c r="H9" s="37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</row>
    <row r="10" spans="1:19" s="16" customFormat="1" ht="40.5" x14ac:dyDescent="0.2">
      <c r="A10" s="57" t="s">
        <v>12</v>
      </c>
      <c r="B10" s="63" t="s">
        <v>50</v>
      </c>
      <c r="C10" s="63" t="s">
        <v>21</v>
      </c>
      <c r="D10" s="45">
        <v>8</v>
      </c>
      <c r="E10" s="49">
        <f t="shared" si="0"/>
        <v>80.174999999999997</v>
      </c>
      <c r="F10" s="49">
        <v>96.21</v>
      </c>
      <c r="G10" s="50"/>
      <c r="H10" s="37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</row>
    <row r="11" spans="1:19" s="16" customFormat="1" ht="42.95" customHeight="1" x14ac:dyDescent="0.2">
      <c r="A11" s="57" t="s">
        <v>13</v>
      </c>
      <c r="B11" s="63" t="s">
        <v>51</v>
      </c>
      <c r="C11" s="63" t="s">
        <v>22</v>
      </c>
      <c r="D11" s="45">
        <v>2</v>
      </c>
      <c r="E11" s="49">
        <f t="shared" si="0"/>
        <v>73.11666666666666</v>
      </c>
      <c r="F11" s="49">
        <v>87.74</v>
      </c>
      <c r="G11" s="50"/>
      <c r="H11" s="37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</row>
    <row r="12" spans="1:19" s="16" customFormat="1" ht="42.95" customHeight="1" x14ac:dyDescent="0.2">
      <c r="A12" s="57" t="s">
        <v>14</v>
      </c>
      <c r="B12" s="63" t="s">
        <v>15</v>
      </c>
      <c r="C12" s="63" t="s">
        <v>23</v>
      </c>
      <c r="D12" s="45">
        <v>2</v>
      </c>
      <c r="E12" s="49">
        <f t="shared" si="0"/>
        <v>65.991666666666674</v>
      </c>
      <c r="F12" s="49">
        <v>79.19</v>
      </c>
      <c r="G12" s="50"/>
      <c r="H12" s="37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19" s="16" customFormat="1" ht="20.25" x14ac:dyDescent="0.2">
      <c r="A13" s="57">
        <v>2</v>
      </c>
      <c r="B13" s="62" t="s">
        <v>59</v>
      </c>
      <c r="C13" s="48"/>
      <c r="D13" s="48">
        <v>5</v>
      </c>
      <c r="E13" s="49">
        <f t="shared" si="0"/>
        <v>2896.1166666666668</v>
      </c>
      <c r="F13" s="49">
        <f>SUMPRODUCT(D14:D19,F14:F19)</f>
        <v>3475.34</v>
      </c>
      <c r="G13" s="50">
        <f>D13*F13</f>
        <v>17376.7</v>
      </c>
      <c r="H13" s="37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</row>
    <row r="14" spans="1:19" s="16" customFormat="1" ht="285" x14ac:dyDescent="0.2">
      <c r="A14" s="57" t="s">
        <v>24</v>
      </c>
      <c r="B14" s="65" t="s">
        <v>48</v>
      </c>
      <c r="C14" s="63" t="s">
        <v>18</v>
      </c>
      <c r="D14" s="45">
        <v>1</v>
      </c>
      <c r="E14" s="49">
        <f t="shared" si="0"/>
        <v>739.89166666666665</v>
      </c>
      <c r="F14" s="49">
        <v>887.87</v>
      </c>
      <c r="G14" s="50"/>
      <c r="H14" s="37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19" s="16" customFormat="1" ht="60" x14ac:dyDescent="0.2">
      <c r="A15" s="57" t="s">
        <v>25</v>
      </c>
      <c r="B15" s="65" t="s">
        <v>52</v>
      </c>
      <c r="C15" s="63" t="s">
        <v>26</v>
      </c>
      <c r="D15" s="45">
        <v>1</v>
      </c>
      <c r="E15" s="49">
        <f t="shared" si="0"/>
        <v>124.42500000000001</v>
      </c>
      <c r="F15" s="49">
        <v>149.31</v>
      </c>
      <c r="G15" s="50"/>
      <c r="H15" s="37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</row>
    <row r="16" spans="1:19" s="16" customFormat="1" ht="42.95" customHeight="1" x14ac:dyDescent="0.2">
      <c r="A16" s="57" t="s">
        <v>27</v>
      </c>
      <c r="B16" s="63" t="s">
        <v>57</v>
      </c>
      <c r="C16" s="63" t="s">
        <v>28</v>
      </c>
      <c r="D16" s="45">
        <v>2</v>
      </c>
      <c r="E16" s="49">
        <f t="shared" si="0"/>
        <v>336.74166666666667</v>
      </c>
      <c r="F16" s="49">
        <v>404.09</v>
      </c>
      <c r="G16" s="50"/>
      <c r="H16" s="37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19" s="16" customFormat="1" ht="42.95" customHeight="1" x14ac:dyDescent="0.2">
      <c r="A17" s="57" t="s">
        <v>29</v>
      </c>
      <c r="B17" s="63" t="s">
        <v>50</v>
      </c>
      <c r="C17" s="63" t="s">
        <v>21</v>
      </c>
      <c r="D17" s="45">
        <v>8</v>
      </c>
      <c r="E17" s="49">
        <f t="shared" si="0"/>
        <v>80.174999999999997</v>
      </c>
      <c r="F17" s="49">
        <v>96.21</v>
      </c>
      <c r="G17" s="50"/>
      <c r="H17" s="37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s="16" customFormat="1" ht="42.95" customHeight="1" x14ac:dyDescent="0.2">
      <c r="A18" s="57" t="s">
        <v>30</v>
      </c>
      <c r="B18" s="63" t="s">
        <v>51</v>
      </c>
      <c r="C18" s="63" t="s">
        <v>22</v>
      </c>
      <c r="D18" s="45">
        <v>8</v>
      </c>
      <c r="E18" s="49">
        <f t="shared" si="0"/>
        <v>73.11666666666666</v>
      </c>
      <c r="F18" s="49">
        <v>87.74</v>
      </c>
      <c r="G18" s="50"/>
      <c r="H18" s="37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s="16" customFormat="1" ht="42.95" customHeight="1" x14ac:dyDescent="0.2">
      <c r="A19" s="57" t="s">
        <v>31</v>
      </c>
      <c r="B19" s="63" t="s">
        <v>15</v>
      </c>
      <c r="C19" s="63" t="s">
        <v>23</v>
      </c>
      <c r="D19" s="45">
        <v>2</v>
      </c>
      <c r="E19" s="49">
        <f t="shared" si="0"/>
        <v>65.991666666666674</v>
      </c>
      <c r="F19" s="49">
        <v>79.19</v>
      </c>
      <c r="G19" s="50"/>
      <c r="H19" s="37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s="16" customFormat="1" ht="20.25" customHeight="1" x14ac:dyDescent="0.2">
      <c r="A20" s="57">
        <v>3</v>
      </c>
      <c r="B20" s="62" t="s">
        <v>60</v>
      </c>
      <c r="C20" s="48"/>
      <c r="D20" s="48">
        <v>2</v>
      </c>
      <c r="E20" s="49">
        <f>F20/1.2</f>
        <v>9786.5750000000007</v>
      </c>
      <c r="F20" s="49">
        <f>SUMPRODUCT(D21:D27,F21:F27)</f>
        <v>11743.890000000001</v>
      </c>
      <c r="G20" s="50">
        <f>D20*F20</f>
        <v>23487.780000000002</v>
      </c>
      <c r="H20" s="37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  <row r="21" spans="1:19" s="16" customFormat="1" ht="285" x14ac:dyDescent="0.2">
      <c r="A21" s="57" t="s">
        <v>32</v>
      </c>
      <c r="B21" s="65" t="s">
        <v>49</v>
      </c>
      <c r="C21" s="63" t="s">
        <v>33</v>
      </c>
      <c r="D21" s="45">
        <v>1</v>
      </c>
      <c r="E21" s="49">
        <f t="shared" si="0"/>
        <v>1103.6583333333335</v>
      </c>
      <c r="F21" s="49">
        <v>1324.39</v>
      </c>
      <c r="G21" s="50"/>
      <c r="H21" s="37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</row>
    <row r="22" spans="1:19" s="16" customFormat="1" ht="60" x14ac:dyDescent="0.2">
      <c r="A22" s="57" t="s">
        <v>34</v>
      </c>
      <c r="B22" s="65" t="s">
        <v>53</v>
      </c>
      <c r="C22" s="63" t="s">
        <v>35</v>
      </c>
      <c r="D22" s="45">
        <v>1</v>
      </c>
      <c r="E22" s="49">
        <f t="shared" si="0"/>
        <v>238.55</v>
      </c>
      <c r="F22" s="49">
        <v>286.26</v>
      </c>
      <c r="G22" s="50"/>
      <c r="H22" s="37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</row>
    <row r="23" spans="1:19" s="16" customFormat="1" ht="42.95" customHeight="1" x14ac:dyDescent="0.2">
      <c r="A23" s="57" t="s">
        <v>36</v>
      </c>
      <c r="B23" s="64" t="s">
        <v>37</v>
      </c>
      <c r="C23" s="63" t="s">
        <v>38</v>
      </c>
      <c r="D23" s="45">
        <v>2</v>
      </c>
      <c r="E23" s="49">
        <f t="shared" si="0"/>
        <v>1120.2250000000001</v>
      </c>
      <c r="F23" s="49">
        <v>1344.27</v>
      </c>
      <c r="G23" s="50"/>
      <c r="H23" s="37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</row>
    <row r="24" spans="1:19" s="16" customFormat="1" ht="42.95" customHeight="1" x14ac:dyDescent="0.2">
      <c r="A24" s="57" t="s">
        <v>39</v>
      </c>
      <c r="B24" s="64" t="s">
        <v>54</v>
      </c>
      <c r="C24" s="63" t="s">
        <v>40</v>
      </c>
      <c r="D24" s="45">
        <v>16</v>
      </c>
      <c r="E24" s="49">
        <f t="shared" si="0"/>
        <v>170.77500000000001</v>
      </c>
      <c r="F24" s="49">
        <v>204.93</v>
      </c>
      <c r="G24" s="50"/>
      <c r="H24" s="37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1:19" s="16" customFormat="1" ht="42.95" customHeight="1" x14ac:dyDescent="0.2">
      <c r="A25" s="57" t="s">
        <v>41</v>
      </c>
      <c r="B25" s="64" t="s">
        <v>56</v>
      </c>
      <c r="C25" s="63" t="s">
        <v>42</v>
      </c>
      <c r="D25" s="45">
        <v>24</v>
      </c>
      <c r="E25" s="49">
        <f t="shared" si="0"/>
        <v>96.633333333333326</v>
      </c>
      <c r="F25" s="49">
        <v>115.96</v>
      </c>
      <c r="G25" s="50"/>
      <c r="H25" s="37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1:19" s="16" customFormat="1" ht="42.95" customHeight="1" x14ac:dyDescent="0.2">
      <c r="A26" s="57" t="s">
        <v>43</v>
      </c>
      <c r="B26" s="64" t="s">
        <v>55</v>
      </c>
      <c r="C26" s="63" t="s">
        <v>44</v>
      </c>
      <c r="D26" s="45">
        <v>2</v>
      </c>
      <c r="E26" s="49">
        <f t="shared" si="0"/>
        <v>490.49166666666673</v>
      </c>
      <c r="F26" s="49">
        <v>588.59</v>
      </c>
      <c r="G26" s="50"/>
      <c r="H26" s="37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  <row r="27" spans="1:19" s="16" customFormat="1" ht="42.95" customHeight="1" x14ac:dyDescent="0.2">
      <c r="A27" s="57" t="s">
        <v>45</v>
      </c>
      <c r="B27" s="64" t="s">
        <v>46</v>
      </c>
      <c r="C27" s="63" t="s">
        <v>47</v>
      </c>
      <c r="D27" s="45">
        <v>2</v>
      </c>
      <c r="E27" s="49">
        <f t="shared" si="0"/>
        <v>85.666666666666671</v>
      </c>
      <c r="F27" s="49">
        <v>102.8</v>
      </c>
      <c r="G27" s="50"/>
      <c r="H27" s="37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</row>
    <row r="28" spans="1:19" s="16" customFormat="1" ht="24.6" customHeight="1" x14ac:dyDescent="0.2">
      <c r="A28" s="81"/>
      <c r="B28" s="82"/>
      <c r="C28" s="82"/>
      <c r="D28" s="43"/>
      <c r="E28" s="61"/>
      <c r="F28" s="40" t="s">
        <v>1</v>
      </c>
      <c r="G28" s="39">
        <f>SUM(G7:G27)</f>
        <v>56320.78</v>
      </c>
      <c r="H28" s="37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</row>
    <row r="29" spans="1:19" s="16" customFormat="1" ht="24.6" customHeight="1" x14ac:dyDescent="0.2">
      <c r="A29" s="81"/>
      <c r="B29" s="82"/>
      <c r="C29" s="82"/>
      <c r="D29" s="43"/>
      <c r="E29" s="61"/>
      <c r="F29" s="40" t="s">
        <v>2</v>
      </c>
      <c r="G29" s="39">
        <f>G28/6</f>
        <v>9386.7966666666671</v>
      </c>
      <c r="H29" s="37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s="18" customFormat="1" ht="25.5" customHeight="1" x14ac:dyDescent="0.2">
      <c r="A30" s="56"/>
      <c r="B30" s="76" t="str">
        <f>"Предельная стоимость лота составляет "&amp;FIXED(G28,2)&amp;"  долл. США, в том числе НДС 20% "&amp;FIXED(G29,2)&amp;" долл. США."</f>
        <v>Предельная стоимость лота составляет 56 320,78  долл. США, в том числе НДС 20% 9 386,80 долл. США.</v>
      </c>
      <c r="C30" s="76"/>
      <c r="D30" s="76"/>
      <c r="E30" s="76"/>
      <c r="F30" s="76"/>
      <c r="G30" s="77"/>
      <c r="H30" s="21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</row>
    <row r="31" spans="1:19" s="18" customFormat="1" ht="39" customHeight="1" x14ac:dyDescent="0.2">
      <c r="A31" s="56"/>
      <c r="B31" s="76" t="s">
        <v>6</v>
      </c>
      <c r="C31" s="76"/>
      <c r="D31" s="76"/>
      <c r="E31" s="76"/>
      <c r="F31" s="76"/>
      <c r="G31" s="77"/>
      <c r="H31" s="21"/>
      <c r="I31" s="17"/>
      <c r="J31" s="41"/>
      <c r="K31" s="17"/>
      <c r="L31" s="17"/>
      <c r="M31" s="17"/>
      <c r="N31" s="17"/>
      <c r="O31" s="17"/>
      <c r="P31" s="17"/>
      <c r="Q31" s="17"/>
      <c r="R31" s="17"/>
      <c r="S31" s="17"/>
    </row>
    <row r="32" spans="1:19" s="18" customFormat="1" ht="19.5" customHeight="1" x14ac:dyDescent="0.2">
      <c r="A32" s="35"/>
      <c r="B32" s="32"/>
      <c r="C32" s="24"/>
      <c r="D32" s="24"/>
      <c r="E32" s="24"/>
      <c r="F32" s="25"/>
      <c r="G32" s="25"/>
      <c r="H32" s="21"/>
      <c r="I32" s="17"/>
      <c r="J32" s="41"/>
      <c r="K32" s="17"/>
      <c r="L32" s="17"/>
      <c r="M32" s="17"/>
      <c r="N32" s="17"/>
      <c r="O32" s="17"/>
      <c r="P32" s="17"/>
      <c r="Q32" s="17"/>
      <c r="R32" s="17"/>
      <c r="S32" s="17"/>
    </row>
    <row r="33" spans="1:19" s="20" customFormat="1" ht="57" customHeight="1" x14ac:dyDescent="0.2">
      <c r="A33" s="73" t="s">
        <v>0</v>
      </c>
      <c r="B33" s="73"/>
      <c r="C33" s="78" t="s">
        <v>63</v>
      </c>
      <c r="D33" s="78"/>
      <c r="E33" s="78"/>
      <c r="F33" s="78"/>
      <c r="G33" s="78"/>
      <c r="H33" s="78"/>
      <c r="I33" s="78"/>
      <c r="J33" s="78"/>
      <c r="K33" s="60"/>
      <c r="L33" s="19"/>
      <c r="M33" s="19"/>
      <c r="N33" s="19"/>
      <c r="O33" s="19"/>
      <c r="P33" s="19"/>
      <c r="Q33" s="19"/>
      <c r="R33" s="19"/>
      <c r="S33" s="19"/>
    </row>
    <row r="34" spans="1:19" ht="52.5" customHeight="1" x14ac:dyDescent="0.2">
      <c r="A34" s="79" t="s">
        <v>64</v>
      </c>
      <c r="B34" s="80"/>
      <c r="C34" s="69" t="s">
        <v>66</v>
      </c>
      <c r="D34" s="70"/>
      <c r="E34" s="70"/>
      <c r="F34" s="70"/>
      <c r="G34" s="70"/>
      <c r="H34" s="71"/>
      <c r="I34" s="58"/>
      <c r="J34" s="58"/>
    </row>
    <row r="35" spans="1:19" ht="51.75" customHeight="1" x14ac:dyDescent="0.2">
      <c r="A35" s="73" t="s">
        <v>3</v>
      </c>
      <c r="B35" s="73"/>
      <c r="C35" s="74" t="s">
        <v>65</v>
      </c>
      <c r="D35" s="74"/>
      <c r="E35" s="74"/>
      <c r="F35" s="75"/>
      <c r="G35" s="75"/>
      <c r="H35" s="59"/>
      <c r="I35" s="59"/>
      <c r="J35" s="59"/>
    </row>
    <row r="37" spans="1:19" ht="36.75" customHeight="1" x14ac:dyDescent="0.2">
      <c r="A37" s="67" t="s">
        <v>67</v>
      </c>
      <c r="B37" s="68"/>
      <c r="C37" s="68"/>
      <c r="D37" s="68"/>
      <c r="E37" s="68"/>
      <c r="F37" s="68"/>
      <c r="G37" s="68"/>
    </row>
    <row r="40" spans="1:19" x14ac:dyDescent="0.25">
      <c r="C40" s="38"/>
      <c r="D40" s="38"/>
      <c r="E40" s="38"/>
    </row>
  </sheetData>
  <mergeCells count="12">
    <mergeCell ref="A37:G37"/>
    <mergeCell ref="C34:H34"/>
    <mergeCell ref="B3:G3"/>
    <mergeCell ref="A35:B35"/>
    <mergeCell ref="C35:G35"/>
    <mergeCell ref="B30:G30"/>
    <mergeCell ref="A33:B33"/>
    <mergeCell ref="C33:J33"/>
    <mergeCell ref="A34:B34"/>
    <mergeCell ref="A28:C28"/>
    <mergeCell ref="A29:C29"/>
    <mergeCell ref="B31:G31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53" firstPageNumber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0</cp:revision>
  <cp:lastPrinted>2013-12-18T02:41:48Z</cp:lastPrinted>
  <dcterms:created xsi:type="dcterms:W3CDTF">2011-10-27T10:58:53Z</dcterms:created>
  <dcterms:modified xsi:type="dcterms:W3CDTF">2019-07-15T09:36:49Z</dcterms:modified>
</cp:coreProperties>
</file>